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<sst xmlns="http://schemas.openxmlformats.org/spreadsheetml/2006/main" count="126" uniqueCount="37">
  <si>
    <t>附件1</t>
  </si>
  <si>
    <t xml:space="preserve">      2021年五年制高职计划完成情况统计表</t>
  </si>
  <si>
    <t>分院（办学点）
盖章</t>
  </si>
  <si>
    <t>填表人：</t>
  </si>
  <si>
    <t>审核人：</t>
  </si>
  <si>
    <t>电  话：</t>
  </si>
  <si>
    <t>招 生 计 划 完 成 情 况 及 生 源 质 量 情 况</t>
  </si>
  <si>
    <t>总计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</si>
  <si>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</si>
  <si>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</si>
  <si>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</si>
  <si>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</si>
  <si>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</si>
  <si>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</si>
  <si>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</si>
  <si>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</si>
  <si>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</si>
  <si>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</si>
  <si>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</si>
  <si>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</si>
  <si>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</si>
  <si>
    <t>其他（单招、外省、自主招生等）</t>
  </si>
  <si>
    <t>计划数
（不含计划调整数）</t>
  </si>
  <si>
    <t>实际招生数</t>
  </si>
  <si>
    <t>中考总分</t>
  </si>
  <si>
    <t>生源质量情况</t>
  </si>
  <si>
    <t>中考总分
80%以上
分数段人数</t>
  </si>
  <si>
    <t>分及以上</t>
  </si>
  <si>
    <t>中考总分75%-80%
分数段人数</t>
  </si>
  <si>
    <t>—</t>
  </si>
  <si>
    <t>中考总分70%-75%
分数段人数</t>
  </si>
  <si>
    <t>中考总分65%-70%
分数段人数</t>
  </si>
  <si>
    <t>中考总分60%-65%
分数段人数</t>
  </si>
  <si>
    <t>中考总分55%-60%
分数段人数</t>
  </si>
  <si>
    <t>中考总分
55%以下
分数段人数</t>
  </si>
  <si>
    <t>分及以下</t>
  </si>
  <si>
    <t>1、以上生源地计划数均不含扩招计划数；
2、请将表格填写完整，避免出现计划数与实际招生数两行不填的现象；
3、单独招生、外省招生、自主招生也须按分数段独立填写人数；
4、内有公式自动统计，请勿修改表格格式。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</si>
</sst>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6"/>
      <name val="宋体"/>
      <charset val="134"/>
    </font>
    <font>
      <sz val="12"/>
      <name val="等线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4"/>
      <color rgb="FFFF0000"/>
      <name val="宋体"/>
      <charset val="134"/>
    </font>
    <font>
      <b/>
      <sz val="10.5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4"/>
      <color rgb="FFFF0000"/>
      <name val="Times New Roman"/>
      <charset val="134"/>
    </font>
    <font>
      <sz val="12"/>
      <color rgb="FFFF0000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1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wrapText="1"/>
    </xf>
    <xf numFmtId="176" fontId="9" fillId="0" borderId="9" xfId="0" applyNumberFormat="1" applyFont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right" vertical="center"/>
    </xf>
    <xf numFmtId="0" fontId="11" fillId="2" borderId="7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176" fontId="9" fillId="0" borderId="5" xfId="0" applyNumberFormat="1" applyFont="1" applyBorder="1" applyAlignment="1" applyProtection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 applyProtection="1">
      <alignment vertical="center" textRotation="255"/>
    </xf>
    <xf numFmtId="0" fontId="10" fillId="0" borderId="5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left" vertical="center"/>
    </xf>
    <xf numFmtId="0" fontId="9" fillId="0" borderId="5" xfId="0" applyFont="1" applyBorder="1" applyAlignment="1" applyProtection="1">
      <alignment vertical="center" textRotation="255"/>
    </xf>
    <xf numFmtId="176" fontId="13" fillId="0" borderId="6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6" fontId="7" fillId="4" borderId="2" xfId="0" applyNumberFormat="1" applyFont="1" applyFill="1" applyBorder="1" applyAlignment="1" applyProtection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right" vertical="center"/>
    </xf>
    <xf numFmtId="0" fontId="11" fillId="4" borderId="7" xfId="0" applyFont="1" applyFill="1" applyBorder="1" applyAlignment="1" applyProtection="1">
      <alignment horizontal="left" vertical="center"/>
    </xf>
    <xf numFmtId="0" fontId="11" fillId="4" borderId="8" xfId="0" applyFont="1" applyFill="1" applyBorder="1" applyAlignment="1" applyProtection="1">
      <alignment horizontal="left" vertical="center"/>
    </xf>
    <xf numFmtId="176" fontId="12" fillId="4" borderId="2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76" fontId="7" fillId="5" borderId="2" xfId="0" applyNumberFormat="1" applyFont="1" applyFill="1" applyBorder="1" applyAlignment="1" applyProtection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right" vertical="center"/>
    </xf>
    <xf numFmtId="0" fontId="11" fillId="5" borderId="7" xfId="0" applyFont="1" applyFill="1" applyBorder="1" applyAlignment="1" applyProtection="1">
      <alignment horizontal="left" vertical="center"/>
    </xf>
    <xf numFmtId="0" fontId="11" fillId="5" borderId="8" xfId="0" applyFont="1" applyFill="1" applyBorder="1" applyAlignment="1" applyProtection="1">
      <alignment horizontal="left" vertical="center"/>
    </xf>
    <xf numFmtId="176" fontId="12" fillId="5" borderId="2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1" fillId="5" borderId="2" xfId="0" applyFont="1" applyFill="1" applyBorder="1" applyAlignment="1" applyProtection="1">
      <alignment horizontal="right" vertical="center"/>
    </xf>
    <xf numFmtId="0" fontId="11" fillId="5" borderId="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right" vertical="center"/>
    </xf>
    <xf numFmtId="0" fontId="10" fillId="3" borderId="2" xfId="0" applyFont="1" applyFill="1" applyBorder="1" applyAlignment="1" applyProtection="1">
      <alignment horizontal="left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/>
    </xf>
    <xf numFmtId="0" fontId="11" fillId="4" borderId="2" xfId="0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5"/>
  <sheetViews>
    <sheetView tabSelected="1" workbookViewId="0">
      <selection activeCell="G8" sqref="G8:I8"/>
    </sheetView>
  </sheetViews>
  <sheetFormatPr defaultColWidth="9" defaultRowHeight="14.25"/>
  <cols>
    <col min="1" max="1" width="5.4" customWidth="1"/>
    <col min="2" max="2" width="13.4" customWidth="1"/>
    <col min="3" max="3" width="6" customWidth="1"/>
    <col min="4" max="4" width="3.5" style="2" customWidth="1"/>
    <col min="5" max="5" width="3.5" customWidth="1"/>
    <col min="6" max="6" width="3.5" style="3" customWidth="1"/>
    <col min="7" max="36" width="3.5" customWidth="1"/>
    <col min="37" max="37" width="4.4" customWidth="1"/>
    <col min="38" max="42" width="3.5" customWidth="1"/>
    <col min="43" max="43" width="13.1" customWidth="1"/>
  </cols>
  <sheetData>
    <row r="1" ht="19" customHeight="1" spans="1:4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="1" customFormat="1" ht="48" customHeight="1" spans="1:4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="1" customFormat="1" ht="25.95" customHeight="1" spans="1:43">
      <c r="A3" s="6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7" t="s">
        <v>3</v>
      </c>
      <c r="Q3" s="47"/>
      <c r="R3" s="47"/>
      <c r="S3" s="56"/>
      <c r="T3" s="56"/>
      <c r="U3" s="56"/>
      <c r="V3" s="56"/>
      <c r="W3" s="56"/>
      <c r="X3" s="56"/>
      <c r="Y3" s="56"/>
      <c r="Z3" s="8"/>
      <c r="AA3" s="8"/>
      <c r="AB3" s="47"/>
      <c r="AC3" s="47"/>
      <c r="AD3" s="47"/>
      <c r="AE3" s="66"/>
      <c r="AF3" s="67"/>
      <c r="AG3" s="47" t="s">
        <v>4</v>
      </c>
      <c r="AH3" s="47"/>
      <c r="AI3" s="47"/>
      <c r="AJ3" s="56"/>
      <c r="AK3" s="56"/>
      <c r="AL3" s="56"/>
      <c r="AM3" s="56"/>
      <c r="AN3" s="56"/>
      <c r="AO3" s="56"/>
      <c r="AP3" s="56"/>
      <c r="AQ3" s="79"/>
    </row>
    <row r="4" ht="25.95" customHeight="1" spans="1:43">
      <c r="A4" s="7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8"/>
      <c r="P4" s="47" t="s">
        <v>5</v>
      </c>
      <c r="Q4" s="47"/>
      <c r="R4" s="47"/>
      <c r="S4" s="57"/>
      <c r="T4" s="57"/>
      <c r="U4" s="57"/>
      <c r="V4" s="57"/>
      <c r="W4" s="57"/>
      <c r="X4" s="57"/>
      <c r="Y4" s="57"/>
      <c r="Z4" s="47"/>
      <c r="AA4" s="47"/>
      <c r="AB4" s="47"/>
      <c r="AC4" s="47"/>
      <c r="AD4" s="47"/>
      <c r="AE4" s="68"/>
      <c r="AF4" s="68"/>
      <c r="AG4" s="47" t="s">
        <v>5</v>
      </c>
      <c r="AH4" s="47"/>
      <c r="AI4" s="47"/>
      <c r="AJ4" s="57"/>
      <c r="AK4" s="57"/>
      <c r="AL4" s="57"/>
      <c r="AM4" s="57"/>
      <c r="AN4" s="57"/>
      <c r="AO4" s="57"/>
      <c r="AP4" s="57"/>
      <c r="AQ4" s="68"/>
    </row>
    <row r="5" ht="20.4" customHeight="1" spans="1:4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ht="41.4" customHeight="1" spans="1:43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ht="40.8" customHeight="1" spans="1:43">
      <c r="A7" s="11"/>
      <c r="B7" s="12"/>
      <c r="C7" s="13" t="s">
        <v>7</v>
      </c>
      <c r="D7" s="14" t="s">
        <v>8</v>
      </c>
      <c r="E7" s="14"/>
      <c r="F7" s="14"/>
      <c r="G7" s="14" t="s">
        <v>9</v>
      </c>
      <c r="H7" s="14"/>
      <c r="I7" s="14"/>
      <c r="J7" s="48" t="s">
        <v>10</v>
      </c>
      <c r="K7" s="48"/>
      <c r="L7" s="48"/>
      <c r="M7" s="14" t="s">
        <v>11</v>
      </c>
      <c r="N7" s="14"/>
      <c r="O7" s="14"/>
      <c r="P7" s="14" t="s">
        <v>12</v>
      </c>
      <c r="Q7" s="14"/>
      <c r="R7" s="14"/>
      <c r="S7" s="58" t="s">
        <v>13</v>
      </c>
      <c r="T7" s="58"/>
      <c r="U7" s="58"/>
      <c r="V7" s="48" t="s">
        <v>14</v>
      </c>
      <c r="W7" s="48"/>
      <c r="X7" s="48"/>
      <c r="Y7" s="48" t="s">
        <v>15</v>
      </c>
      <c r="Z7" s="48"/>
      <c r="AA7" s="48"/>
      <c r="AB7" s="48" t="s">
        <v>16</v>
      </c>
      <c r="AC7" s="48"/>
      <c r="AD7" s="48"/>
      <c r="AE7" s="58" t="s">
        <v>17</v>
      </c>
      <c r="AF7" s="58"/>
      <c r="AG7" s="58"/>
      <c r="AH7" s="14" t="s">
        <v>18</v>
      </c>
      <c r="AI7" s="14"/>
      <c r="AJ7" s="14"/>
      <c r="AK7" s="58" t="s">
        <v>19</v>
      </c>
      <c r="AL7" s="58"/>
      <c r="AM7" s="58"/>
      <c r="AN7" s="48" t="s">
        <v>20</v>
      </c>
      <c r="AO7" s="48"/>
      <c r="AP7" s="48"/>
      <c r="AQ7" s="80" t="s">
        <v>21</v>
      </c>
    </row>
    <row r="8" ht="30" customHeight="1" spans="1:43">
      <c r="A8" s="15" t="s">
        <v>22</v>
      </c>
      <c r="B8" s="15"/>
      <c r="C8" s="16">
        <f>SUM(D8:AQ8)</f>
        <v>0</v>
      </c>
      <c r="D8" s="17"/>
      <c r="E8" s="17"/>
      <c r="F8" s="17"/>
      <c r="G8" s="17"/>
      <c r="H8" s="17"/>
      <c r="I8" s="17"/>
      <c r="J8" s="49"/>
      <c r="K8" s="49"/>
      <c r="L8" s="49"/>
      <c r="M8" s="17"/>
      <c r="N8" s="17"/>
      <c r="O8" s="17"/>
      <c r="P8" s="17"/>
      <c r="Q8" s="17"/>
      <c r="R8" s="17"/>
      <c r="S8" s="59"/>
      <c r="T8" s="59"/>
      <c r="U8" s="59"/>
      <c r="V8" s="49"/>
      <c r="W8" s="49"/>
      <c r="X8" s="49"/>
      <c r="Y8" s="49"/>
      <c r="Z8" s="49"/>
      <c r="AA8" s="49"/>
      <c r="AB8" s="49"/>
      <c r="AC8" s="49"/>
      <c r="AD8" s="49"/>
      <c r="AE8" s="59"/>
      <c r="AF8" s="59"/>
      <c r="AG8" s="59"/>
      <c r="AH8" s="17"/>
      <c r="AI8" s="17"/>
      <c r="AJ8" s="17"/>
      <c r="AK8" s="59"/>
      <c r="AL8" s="59"/>
      <c r="AM8" s="59"/>
      <c r="AN8" s="49"/>
      <c r="AO8" s="49"/>
      <c r="AP8" s="49"/>
      <c r="AQ8" s="81"/>
    </row>
    <row r="9" ht="30" customHeight="1" spans="1:43">
      <c r="A9" s="18" t="s">
        <v>23</v>
      </c>
      <c r="B9" s="18"/>
      <c r="C9" s="16">
        <f>SUM(D9:AP9)</f>
        <v>0</v>
      </c>
      <c r="D9" s="14">
        <f>D12+D14+D16+D18+D20+D22+D24</f>
        <v>0</v>
      </c>
      <c r="E9" s="14"/>
      <c r="F9" s="14"/>
      <c r="G9" s="14">
        <f t="shared" ref="G9" si="0">G12+G14+G16+G18+G20+G22+G24</f>
        <v>0</v>
      </c>
      <c r="H9" s="14"/>
      <c r="I9" s="14"/>
      <c r="J9" s="48">
        <f t="shared" ref="J9" si="1">J12+J14+J16+J18+J20+J22+J24</f>
        <v>0</v>
      </c>
      <c r="K9" s="48"/>
      <c r="L9" s="48"/>
      <c r="M9" s="14">
        <f t="shared" ref="M9" si="2">M12+M14+M16+M18+M20+M22+M24</f>
        <v>0</v>
      </c>
      <c r="N9" s="14"/>
      <c r="O9" s="14"/>
      <c r="P9" s="14">
        <f t="shared" ref="P9" si="3">P12+P14+P16+P18+P20+P22+P24</f>
        <v>0</v>
      </c>
      <c r="Q9" s="14"/>
      <c r="R9" s="14"/>
      <c r="S9" s="58">
        <f t="shared" ref="S9" si="4">S12+S14+S16+S18+S20+S22+S24</f>
        <v>0</v>
      </c>
      <c r="T9" s="58"/>
      <c r="U9" s="58"/>
      <c r="V9" s="48">
        <f t="shared" ref="V9" si="5">V12+V14+V16+V18+V20+V22+V24</f>
        <v>0</v>
      </c>
      <c r="W9" s="48"/>
      <c r="X9" s="48"/>
      <c r="Y9" s="48">
        <f t="shared" ref="Y9" si="6">Y12+Y14+Y16+Y18+Y20+Y22+Y24</f>
        <v>0</v>
      </c>
      <c r="Z9" s="48"/>
      <c r="AA9" s="48"/>
      <c r="AB9" s="48">
        <f t="shared" ref="AB9" si="7">AB12+AB14+AB16+AB18+AB20+AB22+AB24</f>
        <v>0</v>
      </c>
      <c r="AC9" s="48"/>
      <c r="AD9" s="48"/>
      <c r="AE9" s="58">
        <f t="shared" ref="AE9" si="8">AE12+AE14+AE16+AE18+AE20+AE22+AE24</f>
        <v>0</v>
      </c>
      <c r="AF9" s="58"/>
      <c r="AG9" s="58"/>
      <c r="AH9" s="14">
        <f t="shared" ref="AH9" si="9">AH12+AH14+AH16+AH18+AH20+AH22+AH24</f>
        <v>0</v>
      </c>
      <c r="AI9" s="14"/>
      <c r="AJ9" s="14"/>
      <c r="AK9" s="58">
        <f t="shared" ref="AK9" si="10">AK12+AK14+AK16+AK18+AK20+AK22+AK24</f>
        <v>0</v>
      </c>
      <c r="AL9" s="58"/>
      <c r="AM9" s="58"/>
      <c r="AN9" s="48">
        <f t="shared" ref="AN9" si="11">AN12+AN14+AN16+AN18+AN20+AN22+AN24</f>
        <v>0</v>
      </c>
      <c r="AO9" s="48"/>
      <c r="AP9" s="48"/>
      <c r="AQ9" s="82">
        <f>AQ12+AQ14+AQ16+AQ18+AQ20+AQ22</f>
        <v>0</v>
      </c>
    </row>
    <row r="10" ht="28.8" customHeight="1" spans="1:43">
      <c r="A10" s="19" t="s">
        <v>24</v>
      </c>
      <c r="B10" s="20"/>
      <c r="C10" s="21"/>
      <c r="D10" s="14">
        <v>700</v>
      </c>
      <c r="E10" s="14"/>
      <c r="F10" s="14"/>
      <c r="G10" s="14">
        <v>530</v>
      </c>
      <c r="H10" s="14"/>
      <c r="I10" s="14"/>
      <c r="J10" s="48">
        <v>700</v>
      </c>
      <c r="K10" s="48"/>
      <c r="L10" s="48"/>
      <c r="M10" s="14">
        <v>700</v>
      </c>
      <c r="N10" s="14"/>
      <c r="O10" s="14"/>
      <c r="P10" s="14">
        <v>740</v>
      </c>
      <c r="Q10" s="14"/>
      <c r="R10" s="14"/>
      <c r="S10" s="58">
        <v>760</v>
      </c>
      <c r="T10" s="58"/>
      <c r="U10" s="58"/>
      <c r="V10" s="48">
        <v>800</v>
      </c>
      <c r="W10" s="48"/>
      <c r="X10" s="48"/>
      <c r="Y10" s="48">
        <v>770</v>
      </c>
      <c r="Z10" s="48"/>
      <c r="AA10" s="48"/>
      <c r="AB10" s="48">
        <v>760</v>
      </c>
      <c r="AC10" s="48"/>
      <c r="AD10" s="48"/>
      <c r="AE10" s="58">
        <v>780</v>
      </c>
      <c r="AF10" s="58"/>
      <c r="AG10" s="58"/>
      <c r="AH10" s="14">
        <v>700</v>
      </c>
      <c r="AI10" s="14"/>
      <c r="AJ10" s="14"/>
      <c r="AK10" s="58">
        <v>760</v>
      </c>
      <c r="AL10" s="58"/>
      <c r="AM10" s="58"/>
      <c r="AN10" s="48">
        <v>820</v>
      </c>
      <c r="AO10" s="48"/>
      <c r="AP10" s="48"/>
      <c r="AQ10" s="82"/>
    </row>
    <row r="11" ht="25.05" customHeight="1" spans="1:43">
      <c r="A11" s="22" t="s">
        <v>25</v>
      </c>
      <c r="B11" s="23" t="s">
        <v>26</v>
      </c>
      <c r="C11" s="24">
        <f>SUM(D12:AQ12)</f>
        <v>0</v>
      </c>
      <c r="D11" s="25">
        <f>D10*0.8</f>
        <v>560</v>
      </c>
      <c r="E11" s="26" t="s">
        <v>27</v>
      </c>
      <c r="F11" s="27"/>
      <c r="G11" s="25">
        <f t="shared" ref="G11" si="12">G10*0.8</f>
        <v>424</v>
      </c>
      <c r="H11" s="26" t="s">
        <v>27</v>
      </c>
      <c r="I11" s="27"/>
      <c r="J11" s="50">
        <f t="shared" ref="J11" si="13">J10*0.8</f>
        <v>560</v>
      </c>
      <c r="K11" s="51" t="s">
        <v>27</v>
      </c>
      <c r="L11" s="52"/>
      <c r="M11" s="25">
        <f t="shared" ref="M11" si="14">M10*0.8</f>
        <v>560</v>
      </c>
      <c r="N11" s="26" t="s">
        <v>27</v>
      </c>
      <c r="O11" s="27"/>
      <c r="P11" s="25">
        <f t="shared" ref="P11" si="15">P10*0.8</f>
        <v>592</v>
      </c>
      <c r="Q11" s="26" t="s">
        <v>27</v>
      </c>
      <c r="R11" s="27"/>
      <c r="S11" s="60">
        <f t="shared" ref="S11" si="16">S10*0.8</f>
        <v>608</v>
      </c>
      <c r="T11" s="61" t="s">
        <v>27</v>
      </c>
      <c r="U11" s="62"/>
      <c r="V11" s="50">
        <f t="shared" ref="V11" si="17">V10*0.8</f>
        <v>640</v>
      </c>
      <c r="W11" s="51" t="s">
        <v>27</v>
      </c>
      <c r="X11" s="52"/>
      <c r="Y11" s="50">
        <f t="shared" ref="Y11" si="18">Y10*0.8</f>
        <v>616</v>
      </c>
      <c r="Z11" s="51" t="s">
        <v>27</v>
      </c>
      <c r="AA11" s="52"/>
      <c r="AB11" s="50">
        <f t="shared" ref="AB11" si="19">AB10*0.8</f>
        <v>608</v>
      </c>
      <c r="AC11" s="51" t="s">
        <v>27</v>
      </c>
      <c r="AD11" s="52"/>
      <c r="AE11" s="60">
        <f t="shared" ref="AE11" si="20">AE10*0.8</f>
        <v>624</v>
      </c>
      <c r="AF11" s="61" t="s">
        <v>27</v>
      </c>
      <c r="AG11" s="62"/>
      <c r="AH11" s="25">
        <f t="shared" ref="AH11" si="21">AH10*0.8</f>
        <v>560</v>
      </c>
      <c r="AI11" s="26" t="s">
        <v>27</v>
      </c>
      <c r="AJ11" s="27"/>
      <c r="AK11" s="60">
        <f t="shared" ref="AK11" si="22">AK10*0.8</f>
        <v>608</v>
      </c>
      <c r="AL11" s="61" t="s">
        <v>27</v>
      </c>
      <c r="AM11" s="62"/>
      <c r="AN11" s="50">
        <f t="shared" ref="AN11" si="23">AN10*0.8</f>
        <v>656</v>
      </c>
      <c r="AO11" s="51" t="s">
        <v>27</v>
      </c>
      <c r="AP11" s="52"/>
      <c r="AQ11" s="83"/>
    </row>
    <row r="12" ht="25.05" customHeight="1" spans="1:43">
      <c r="A12" s="22"/>
      <c r="B12" s="23"/>
      <c r="C12" s="28"/>
      <c r="D12" s="29"/>
      <c r="E12" s="29"/>
      <c r="F12" s="29"/>
      <c r="G12" s="29"/>
      <c r="H12" s="29"/>
      <c r="I12" s="29"/>
      <c r="J12" s="53"/>
      <c r="K12" s="53"/>
      <c r="L12" s="53"/>
      <c r="M12" s="29"/>
      <c r="N12" s="29"/>
      <c r="O12" s="29"/>
      <c r="P12" s="29"/>
      <c r="Q12" s="29"/>
      <c r="R12" s="29"/>
      <c r="S12" s="63"/>
      <c r="T12" s="63"/>
      <c r="U12" s="63"/>
      <c r="V12" s="53"/>
      <c r="W12" s="53"/>
      <c r="X12" s="53"/>
      <c r="Y12" s="53"/>
      <c r="Z12" s="53"/>
      <c r="AA12" s="53"/>
      <c r="AB12" s="53"/>
      <c r="AC12" s="53"/>
      <c r="AD12" s="53"/>
      <c r="AE12" s="63"/>
      <c r="AF12" s="63"/>
      <c r="AG12" s="63"/>
      <c r="AH12" s="29"/>
      <c r="AI12" s="29"/>
      <c r="AJ12" s="29"/>
      <c r="AK12" s="63"/>
      <c r="AL12" s="63"/>
      <c r="AM12" s="63"/>
      <c r="AN12" s="53"/>
      <c r="AO12" s="53"/>
      <c r="AP12" s="53"/>
      <c r="AQ12" s="73"/>
    </row>
    <row r="13" ht="25.05" customHeight="1" spans="1:43">
      <c r="A13" s="22"/>
      <c r="B13" s="23" t="s">
        <v>28</v>
      </c>
      <c r="C13" s="24">
        <f>SUM(D14:AQ14)</f>
        <v>0</v>
      </c>
      <c r="D13" s="25">
        <f>D10*0.75-1</f>
        <v>524</v>
      </c>
      <c r="E13" s="30" t="s">
        <v>29</v>
      </c>
      <c r="F13" s="31">
        <f>D10*0.8-1</f>
        <v>559</v>
      </c>
      <c r="G13" s="25">
        <f t="shared" ref="G13" si="24">G10*0.75</f>
        <v>397.5</v>
      </c>
      <c r="H13" s="30" t="s">
        <v>29</v>
      </c>
      <c r="I13" s="31">
        <f t="shared" ref="I13" si="25">G10*0.8-1</f>
        <v>423</v>
      </c>
      <c r="J13" s="50">
        <f t="shared" ref="J13" si="26">J10*0.75</f>
        <v>525</v>
      </c>
      <c r="K13" s="54" t="s">
        <v>29</v>
      </c>
      <c r="L13" s="55">
        <f t="shared" ref="L13" si="27">J10*0.8-1</f>
        <v>559</v>
      </c>
      <c r="M13" s="25">
        <f t="shared" ref="M13" si="28">M10*0.75</f>
        <v>525</v>
      </c>
      <c r="N13" s="30" t="s">
        <v>29</v>
      </c>
      <c r="O13" s="31">
        <f t="shared" ref="O13" si="29">M10*0.8-1</f>
        <v>559</v>
      </c>
      <c r="P13" s="25">
        <f t="shared" ref="P13" si="30">P10*0.75</f>
        <v>555</v>
      </c>
      <c r="Q13" s="30" t="s">
        <v>29</v>
      </c>
      <c r="R13" s="31">
        <f t="shared" ref="R13" si="31">P10*0.8-1</f>
        <v>591</v>
      </c>
      <c r="S13" s="60">
        <f t="shared" ref="S13" si="32">S10*0.75</f>
        <v>570</v>
      </c>
      <c r="T13" s="64" t="s">
        <v>29</v>
      </c>
      <c r="U13" s="65">
        <f t="shared" ref="U13" si="33">S10*0.8-1</f>
        <v>607</v>
      </c>
      <c r="V13" s="50">
        <f t="shared" ref="V13" si="34">V10*0.75</f>
        <v>600</v>
      </c>
      <c r="W13" s="54" t="s">
        <v>29</v>
      </c>
      <c r="X13" s="55">
        <f t="shared" ref="X13" si="35">V10*0.8-1</f>
        <v>639</v>
      </c>
      <c r="Y13" s="50">
        <f t="shared" ref="Y13" si="36">Y10*0.75</f>
        <v>577.5</v>
      </c>
      <c r="Z13" s="54" t="s">
        <v>29</v>
      </c>
      <c r="AA13" s="55">
        <f t="shared" ref="AA13" si="37">Y10*0.8-1</f>
        <v>615</v>
      </c>
      <c r="AB13" s="50">
        <f t="shared" ref="AB13" si="38">AB10*0.75</f>
        <v>570</v>
      </c>
      <c r="AC13" s="54" t="s">
        <v>29</v>
      </c>
      <c r="AD13" s="55">
        <f t="shared" ref="AD13" si="39">AB10*0.8-1</f>
        <v>607</v>
      </c>
      <c r="AE13" s="60">
        <f t="shared" ref="AE13" si="40">AE10*0.75</f>
        <v>585</v>
      </c>
      <c r="AF13" s="64" t="s">
        <v>29</v>
      </c>
      <c r="AG13" s="65">
        <f t="shared" ref="AG13" si="41">AE10*0.8-1</f>
        <v>623</v>
      </c>
      <c r="AH13" s="25">
        <f t="shared" ref="AH13" si="42">AH10*0.75</f>
        <v>525</v>
      </c>
      <c r="AI13" s="30" t="s">
        <v>29</v>
      </c>
      <c r="AJ13" s="31">
        <f t="shared" ref="AJ13" si="43">AH10*0.8-1</f>
        <v>559</v>
      </c>
      <c r="AK13" s="60">
        <f t="shared" ref="AK13" si="44">AK10*0.75</f>
        <v>570</v>
      </c>
      <c r="AL13" s="64" t="s">
        <v>29</v>
      </c>
      <c r="AM13" s="65">
        <f t="shared" ref="AM13" si="45">AK10*0.8-1</f>
        <v>607</v>
      </c>
      <c r="AN13" s="50">
        <f t="shared" ref="AN13" si="46">AN10*0.75</f>
        <v>615</v>
      </c>
      <c r="AO13" s="54" t="s">
        <v>29</v>
      </c>
      <c r="AP13" s="55">
        <f t="shared" ref="AP13" si="47">AN10*0.8-1</f>
        <v>655</v>
      </c>
      <c r="AQ13" s="84"/>
    </row>
    <row r="14" ht="25.05" customHeight="1" spans="1:43">
      <c r="A14" s="22"/>
      <c r="B14" s="23"/>
      <c r="C14" s="28"/>
      <c r="D14" s="29"/>
      <c r="E14" s="29"/>
      <c r="F14" s="29"/>
      <c r="G14" s="29"/>
      <c r="H14" s="29"/>
      <c r="I14" s="29"/>
      <c r="J14" s="53"/>
      <c r="K14" s="53"/>
      <c r="L14" s="53"/>
      <c r="M14" s="29"/>
      <c r="N14" s="29"/>
      <c r="O14" s="29"/>
      <c r="P14" s="29"/>
      <c r="Q14" s="29"/>
      <c r="R14" s="29"/>
      <c r="S14" s="63"/>
      <c r="T14" s="63"/>
      <c r="U14" s="63"/>
      <c r="V14" s="53"/>
      <c r="W14" s="53"/>
      <c r="X14" s="53"/>
      <c r="Y14" s="53"/>
      <c r="Z14" s="53"/>
      <c r="AA14" s="53"/>
      <c r="AB14" s="53"/>
      <c r="AC14" s="53"/>
      <c r="AD14" s="53"/>
      <c r="AE14" s="63"/>
      <c r="AF14" s="63"/>
      <c r="AG14" s="63"/>
      <c r="AH14" s="29"/>
      <c r="AI14" s="29"/>
      <c r="AJ14" s="29"/>
      <c r="AK14" s="63"/>
      <c r="AL14" s="63"/>
      <c r="AM14" s="63"/>
      <c r="AN14" s="53"/>
      <c r="AO14" s="53"/>
      <c r="AP14" s="53"/>
      <c r="AQ14" s="73"/>
    </row>
    <row r="15" ht="25.05" customHeight="1" spans="1:43">
      <c r="A15" s="22"/>
      <c r="B15" s="23" t="s">
        <v>30</v>
      </c>
      <c r="C15" s="24">
        <f>SUM(D16:AQ16)</f>
        <v>0</v>
      </c>
      <c r="D15" s="25">
        <f>D10*0.7</f>
        <v>490</v>
      </c>
      <c r="E15" s="30" t="s">
        <v>29</v>
      </c>
      <c r="F15" s="31">
        <f>D13-1</f>
        <v>523</v>
      </c>
      <c r="G15" s="25">
        <f t="shared" ref="G15" si="48">G10*0.7</f>
        <v>371</v>
      </c>
      <c r="H15" s="30" t="s">
        <v>29</v>
      </c>
      <c r="I15" s="31">
        <f t="shared" ref="I15" si="49">G13-1</f>
        <v>396.5</v>
      </c>
      <c r="J15" s="50">
        <f t="shared" ref="J15" si="50">J10*0.7</f>
        <v>490</v>
      </c>
      <c r="K15" s="54" t="s">
        <v>29</v>
      </c>
      <c r="L15" s="55">
        <f t="shared" ref="L15" si="51">J13-1</f>
        <v>524</v>
      </c>
      <c r="M15" s="25">
        <f t="shared" ref="M15" si="52">M10*0.7</f>
        <v>490</v>
      </c>
      <c r="N15" s="30" t="s">
        <v>29</v>
      </c>
      <c r="O15" s="31">
        <f t="shared" ref="O15" si="53">M13-1</f>
        <v>524</v>
      </c>
      <c r="P15" s="25">
        <f t="shared" ref="P15" si="54">P10*0.7</f>
        <v>518</v>
      </c>
      <c r="Q15" s="30" t="s">
        <v>29</v>
      </c>
      <c r="R15" s="31">
        <f t="shared" ref="R15" si="55">P13-1</f>
        <v>554</v>
      </c>
      <c r="S15" s="60">
        <f t="shared" ref="S15" si="56">S10*0.7</f>
        <v>532</v>
      </c>
      <c r="T15" s="64" t="s">
        <v>29</v>
      </c>
      <c r="U15" s="65">
        <f t="shared" ref="U15" si="57">S13-1</f>
        <v>569</v>
      </c>
      <c r="V15" s="50">
        <f t="shared" ref="V15" si="58">V10*0.7</f>
        <v>560</v>
      </c>
      <c r="W15" s="54" t="s">
        <v>29</v>
      </c>
      <c r="X15" s="55">
        <f t="shared" ref="X15" si="59">V13-1</f>
        <v>599</v>
      </c>
      <c r="Y15" s="50">
        <f t="shared" ref="Y15" si="60">Y10*0.7</f>
        <v>539</v>
      </c>
      <c r="Z15" s="54" t="s">
        <v>29</v>
      </c>
      <c r="AA15" s="55">
        <f t="shared" ref="AA15" si="61">Y13-1</f>
        <v>576.5</v>
      </c>
      <c r="AB15" s="50">
        <f t="shared" ref="AB15" si="62">AB10*0.7</f>
        <v>532</v>
      </c>
      <c r="AC15" s="54" t="s">
        <v>29</v>
      </c>
      <c r="AD15" s="55">
        <f t="shared" ref="AD15" si="63">AB13-1</f>
        <v>569</v>
      </c>
      <c r="AE15" s="60">
        <f t="shared" ref="AE15" si="64">AE10*0.7</f>
        <v>546</v>
      </c>
      <c r="AF15" s="64" t="s">
        <v>29</v>
      </c>
      <c r="AG15" s="65">
        <f t="shared" ref="AG15" si="65">AE13-1</f>
        <v>584</v>
      </c>
      <c r="AH15" s="25">
        <f t="shared" ref="AH15" si="66">AH10*0.7</f>
        <v>490</v>
      </c>
      <c r="AI15" s="30" t="s">
        <v>29</v>
      </c>
      <c r="AJ15" s="31">
        <f t="shared" ref="AJ15" si="67">AH13-1</f>
        <v>524</v>
      </c>
      <c r="AK15" s="60">
        <f t="shared" ref="AK15" si="68">AK10*0.7</f>
        <v>532</v>
      </c>
      <c r="AL15" s="64" t="s">
        <v>29</v>
      </c>
      <c r="AM15" s="65">
        <f t="shared" ref="AM15" si="69">AK13-1</f>
        <v>569</v>
      </c>
      <c r="AN15" s="50">
        <f t="shared" ref="AN15" si="70">AN10*0.7</f>
        <v>574</v>
      </c>
      <c r="AO15" s="54" t="s">
        <v>29</v>
      </c>
      <c r="AP15" s="55">
        <f t="shared" ref="AP15" si="71">AN13-1</f>
        <v>614</v>
      </c>
      <c r="AQ15" s="84"/>
    </row>
    <row r="16" ht="25.05" customHeight="1" spans="1:43">
      <c r="A16" s="22"/>
      <c r="B16" s="23"/>
      <c r="C16" s="28"/>
      <c r="D16" s="29"/>
      <c r="E16" s="29"/>
      <c r="F16" s="29"/>
      <c r="G16" s="29"/>
      <c r="H16" s="29"/>
      <c r="I16" s="29"/>
      <c r="J16" s="53"/>
      <c r="K16" s="53"/>
      <c r="L16" s="53"/>
      <c r="M16" s="29"/>
      <c r="N16" s="29"/>
      <c r="O16" s="29"/>
      <c r="P16" s="29"/>
      <c r="Q16" s="29"/>
      <c r="R16" s="29"/>
      <c r="S16" s="63"/>
      <c r="T16" s="63"/>
      <c r="U16" s="63"/>
      <c r="V16" s="53"/>
      <c r="W16" s="53"/>
      <c r="X16" s="53"/>
      <c r="Y16" s="53"/>
      <c r="Z16" s="53"/>
      <c r="AA16" s="53"/>
      <c r="AB16" s="53"/>
      <c r="AC16" s="53"/>
      <c r="AD16" s="53"/>
      <c r="AE16" s="63"/>
      <c r="AF16" s="63"/>
      <c r="AG16" s="63"/>
      <c r="AH16" s="29"/>
      <c r="AI16" s="29"/>
      <c r="AJ16" s="29"/>
      <c r="AK16" s="63"/>
      <c r="AL16" s="63"/>
      <c r="AM16" s="63"/>
      <c r="AN16" s="53"/>
      <c r="AO16" s="53"/>
      <c r="AP16" s="53"/>
      <c r="AQ16" s="73"/>
    </row>
    <row r="17" ht="25.05" customHeight="1" spans="1:43">
      <c r="A17" s="22"/>
      <c r="B17" s="23" t="s">
        <v>31</v>
      </c>
      <c r="C17" s="24">
        <f>SUM(D18:AQ18)</f>
        <v>0</v>
      </c>
      <c r="D17" s="25">
        <f>D10*0.65-1</f>
        <v>454</v>
      </c>
      <c r="E17" s="30" t="s">
        <v>29</v>
      </c>
      <c r="F17" s="31">
        <f>D15-1</f>
        <v>489</v>
      </c>
      <c r="G17" s="25">
        <f t="shared" ref="G17" si="72">G10*0.65</f>
        <v>344.5</v>
      </c>
      <c r="H17" s="30" t="s">
        <v>29</v>
      </c>
      <c r="I17" s="31">
        <f t="shared" ref="I17" si="73">G15-1</f>
        <v>370</v>
      </c>
      <c r="J17" s="50">
        <f t="shared" ref="J17" si="74">J10*0.65</f>
        <v>455</v>
      </c>
      <c r="K17" s="54" t="s">
        <v>29</v>
      </c>
      <c r="L17" s="55">
        <f t="shared" ref="L17" si="75">J15-1</f>
        <v>489</v>
      </c>
      <c r="M17" s="25">
        <f t="shared" ref="M17" si="76">M10*0.65</f>
        <v>455</v>
      </c>
      <c r="N17" s="30" t="s">
        <v>29</v>
      </c>
      <c r="O17" s="31">
        <f t="shared" ref="O17" si="77">M15-1</f>
        <v>489</v>
      </c>
      <c r="P17" s="25">
        <f t="shared" ref="P17" si="78">P10*0.65</f>
        <v>481</v>
      </c>
      <c r="Q17" s="30" t="s">
        <v>29</v>
      </c>
      <c r="R17" s="31">
        <f t="shared" ref="R17" si="79">P15-1</f>
        <v>517</v>
      </c>
      <c r="S17" s="60">
        <f t="shared" ref="S17" si="80">S10*0.65</f>
        <v>494</v>
      </c>
      <c r="T17" s="64" t="s">
        <v>29</v>
      </c>
      <c r="U17" s="65">
        <f t="shared" ref="U17" si="81">S15-1</f>
        <v>531</v>
      </c>
      <c r="V17" s="50">
        <f t="shared" ref="V17" si="82">V10*0.65</f>
        <v>520</v>
      </c>
      <c r="W17" s="54" t="s">
        <v>29</v>
      </c>
      <c r="X17" s="55">
        <f t="shared" ref="X17" si="83">V15-1</f>
        <v>559</v>
      </c>
      <c r="Y17" s="50">
        <f t="shared" ref="Y17" si="84">Y10*0.65</f>
        <v>500.5</v>
      </c>
      <c r="Z17" s="54" t="s">
        <v>29</v>
      </c>
      <c r="AA17" s="55">
        <f t="shared" ref="AA17" si="85">Y15-1</f>
        <v>538</v>
      </c>
      <c r="AB17" s="50">
        <f t="shared" ref="AB17" si="86">AB10*0.65</f>
        <v>494</v>
      </c>
      <c r="AC17" s="54" t="s">
        <v>29</v>
      </c>
      <c r="AD17" s="55">
        <f t="shared" ref="AD17" si="87">AB15-1</f>
        <v>531</v>
      </c>
      <c r="AE17" s="60">
        <f t="shared" ref="AE17" si="88">AE10*0.65</f>
        <v>507</v>
      </c>
      <c r="AF17" s="64" t="s">
        <v>29</v>
      </c>
      <c r="AG17" s="65">
        <f t="shared" ref="AG17" si="89">AE15-1</f>
        <v>545</v>
      </c>
      <c r="AH17" s="25">
        <f t="shared" ref="AH17" si="90">AH10*0.65</f>
        <v>455</v>
      </c>
      <c r="AI17" s="30" t="s">
        <v>29</v>
      </c>
      <c r="AJ17" s="31">
        <f t="shared" ref="AJ17" si="91">AH15-1</f>
        <v>489</v>
      </c>
      <c r="AK17" s="60">
        <f t="shared" ref="AK17" si="92">AK10*0.65</f>
        <v>494</v>
      </c>
      <c r="AL17" s="64" t="s">
        <v>29</v>
      </c>
      <c r="AM17" s="65">
        <f t="shared" ref="AM17" si="93">AK15-1</f>
        <v>531</v>
      </c>
      <c r="AN17" s="50">
        <f t="shared" ref="AN17" si="94">AN10*0.65</f>
        <v>533</v>
      </c>
      <c r="AO17" s="54" t="s">
        <v>29</v>
      </c>
      <c r="AP17" s="55">
        <f t="shared" ref="AP17" si="95">AN15-1</f>
        <v>573</v>
      </c>
      <c r="AQ17" s="84"/>
    </row>
    <row r="18" ht="25.05" customHeight="1" spans="1:43">
      <c r="A18" s="22"/>
      <c r="B18" s="23"/>
      <c r="C18" s="28"/>
      <c r="D18" s="29"/>
      <c r="E18" s="29"/>
      <c r="F18" s="29"/>
      <c r="G18" s="29"/>
      <c r="H18" s="29"/>
      <c r="I18" s="29"/>
      <c r="J18" s="53"/>
      <c r="K18" s="53"/>
      <c r="L18" s="53"/>
      <c r="M18" s="29"/>
      <c r="N18" s="29"/>
      <c r="O18" s="29"/>
      <c r="P18" s="29"/>
      <c r="Q18" s="29"/>
      <c r="R18" s="29"/>
      <c r="S18" s="63"/>
      <c r="T18" s="63"/>
      <c r="U18" s="63"/>
      <c r="V18" s="53"/>
      <c r="W18" s="53"/>
      <c r="X18" s="53"/>
      <c r="Y18" s="53"/>
      <c r="Z18" s="53"/>
      <c r="AA18" s="53"/>
      <c r="AB18" s="53"/>
      <c r="AC18" s="53"/>
      <c r="AD18" s="53"/>
      <c r="AE18" s="63"/>
      <c r="AF18" s="63"/>
      <c r="AG18" s="63"/>
      <c r="AH18" s="29"/>
      <c r="AI18" s="29"/>
      <c r="AJ18" s="29"/>
      <c r="AK18" s="63"/>
      <c r="AL18" s="63"/>
      <c r="AM18" s="63"/>
      <c r="AN18" s="53"/>
      <c r="AO18" s="53"/>
      <c r="AP18" s="53"/>
      <c r="AQ18" s="73"/>
    </row>
    <row r="19" ht="25.05" customHeight="1" spans="1:43">
      <c r="A19" s="22"/>
      <c r="B19" s="23" t="s">
        <v>32</v>
      </c>
      <c r="C19" s="24">
        <f>SUM(D20:AQ20)</f>
        <v>0</v>
      </c>
      <c r="D19" s="25">
        <f>D10*0.6-1</f>
        <v>419</v>
      </c>
      <c r="E19" s="30" t="s">
        <v>29</v>
      </c>
      <c r="F19" s="31">
        <f>D17-1</f>
        <v>453</v>
      </c>
      <c r="G19" s="25">
        <f t="shared" ref="G19" si="96">G10*0.6</f>
        <v>318</v>
      </c>
      <c r="H19" s="30" t="s">
        <v>29</v>
      </c>
      <c r="I19" s="31">
        <f t="shared" ref="I19" si="97">G17-1</f>
        <v>343.5</v>
      </c>
      <c r="J19" s="50">
        <f t="shared" ref="J19" si="98">J10*0.6</f>
        <v>420</v>
      </c>
      <c r="K19" s="54" t="s">
        <v>29</v>
      </c>
      <c r="L19" s="55">
        <f t="shared" ref="L19" si="99">J17-1</f>
        <v>454</v>
      </c>
      <c r="M19" s="25">
        <f t="shared" ref="M19" si="100">M10*0.6</f>
        <v>420</v>
      </c>
      <c r="N19" s="30" t="s">
        <v>29</v>
      </c>
      <c r="O19" s="31">
        <f t="shared" ref="O19" si="101">M17-1</f>
        <v>454</v>
      </c>
      <c r="P19" s="25">
        <f t="shared" ref="P19" si="102">P10*0.6</f>
        <v>444</v>
      </c>
      <c r="Q19" s="30" t="s">
        <v>29</v>
      </c>
      <c r="R19" s="31">
        <f t="shared" ref="R19" si="103">P17-1</f>
        <v>480</v>
      </c>
      <c r="S19" s="60">
        <f t="shared" ref="S19" si="104">S10*0.6</f>
        <v>456</v>
      </c>
      <c r="T19" s="64" t="s">
        <v>29</v>
      </c>
      <c r="U19" s="65">
        <f t="shared" ref="U19" si="105">S17-1</f>
        <v>493</v>
      </c>
      <c r="V19" s="50">
        <f t="shared" ref="V19" si="106">V10*0.6</f>
        <v>480</v>
      </c>
      <c r="W19" s="54" t="s">
        <v>29</v>
      </c>
      <c r="X19" s="55">
        <f t="shared" ref="X19" si="107">V17-1</f>
        <v>519</v>
      </c>
      <c r="Y19" s="50">
        <f t="shared" ref="Y19" si="108">Y10*0.6</f>
        <v>462</v>
      </c>
      <c r="Z19" s="54" t="s">
        <v>29</v>
      </c>
      <c r="AA19" s="55">
        <f t="shared" ref="AA19" si="109">Y17-1</f>
        <v>499.5</v>
      </c>
      <c r="AB19" s="50">
        <f t="shared" ref="AB19" si="110">AB10*0.6</f>
        <v>456</v>
      </c>
      <c r="AC19" s="54" t="s">
        <v>29</v>
      </c>
      <c r="AD19" s="55">
        <f t="shared" ref="AD19" si="111">AB17-1</f>
        <v>493</v>
      </c>
      <c r="AE19" s="60">
        <f t="shared" ref="AE19" si="112">AE10*0.6</f>
        <v>468</v>
      </c>
      <c r="AF19" s="64" t="s">
        <v>29</v>
      </c>
      <c r="AG19" s="65">
        <f t="shared" ref="AG19" si="113">AE17-1</f>
        <v>506</v>
      </c>
      <c r="AH19" s="25">
        <f t="shared" ref="AH19" si="114">AH10*0.6</f>
        <v>420</v>
      </c>
      <c r="AI19" s="30" t="s">
        <v>29</v>
      </c>
      <c r="AJ19" s="31">
        <f t="shared" ref="AJ19" si="115">AH17-1</f>
        <v>454</v>
      </c>
      <c r="AK19" s="60">
        <f t="shared" ref="AK19" si="116">AK10*0.6</f>
        <v>456</v>
      </c>
      <c r="AL19" s="64" t="s">
        <v>29</v>
      </c>
      <c r="AM19" s="65">
        <f t="shared" ref="AM19" si="117">AK17-1</f>
        <v>493</v>
      </c>
      <c r="AN19" s="50">
        <f t="shared" ref="AN19" si="118">AN10*0.6</f>
        <v>492</v>
      </c>
      <c r="AO19" s="54" t="s">
        <v>29</v>
      </c>
      <c r="AP19" s="55">
        <f t="shared" ref="AP19" si="119">AN17-1</f>
        <v>532</v>
      </c>
      <c r="AQ19" s="85"/>
    </row>
    <row r="20" ht="25.05" customHeight="1" spans="1:43">
      <c r="A20" s="22"/>
      <c r="B20" s="23"/>
      <c r="C20" s="28"/>
      <c r="D20" s="29"/>
      <c r="E20" s="29"/>
      <c r="F20" s="29"/>
      <c r="G20" s="29"/>
      <c r="H20" s="29"/>
      <c r="I20" s="29"/>
      <c r="J20" s="53"/>
      <c r="K20" s="53"/>
      <c r="L20" s="53"/>
      <c r="M20" s="29"/>
      <c r="N20" s="29"/>
      <c r="O20" s="29"/>
      <c r="P20" s="29"/>
      <c r="Q20" s="29"/>
      <c r="R20" s="29"/>
      <c r="S20" s="63"/>
      <c r="T20" s="63"/>
      <c r="U20" s="63"/>
      <c r="V20" s="53"/>
      <c r="W20" s="53"/>
      <c r="X20" s="53"/>
      <c r="Y20" s="53"/>
      <c r="Z20" s="53"/>
      <c r="AA20" s="53"/>
      <c r="AB20" s="53"/>
      <c r="AC20" s="53"/>
      <c r="AD20" s="53"/>
      <c r="AE20" s="63"/>
      <c r="AF20" s="63"/>
      <c r="AG20" s="63"/>
      <c r="AH20" s="29"/>
      <c r="AI20" s="29"/>
      <c r="AJ20" s="29"/>
      <c r="AK20" s="63"/>
      <c r="AL20" s="63"/>
      <c r="AM20" s="63"/>
      <c r="AN20" s="53"/>
      <c r="AO20" s="53"/>
      <c r="AP20" s="53"/>
      <c r="AQ20" s="73"/>
    </row>
    <row r="21" ht="25.05" customHeight="1" spans="1:43">
      <c r="A21" s="22"/>
      <c r="B21" s="23" t="s">
        <v>33</v>
      </c>
      <c r="C21" s="24">
        <f>SUM(D22:AQ22)</f>
        <v>0</v>
      </c>
      <c r="D21" s="32">
        <f>D10*0.55</f>
        <v>385</v>
      </c>
      <c r="E21" s="33" t="s">
        <v>29</v>
      </c>
      <c r="F21" s="34">
        <f>D19-1</f>
        <v>418</v>
      </c>
      <c r="G21" s="32">
        <f t="shared" ref="G21" si="120">G10*0.55</f>
        <v>291.5</v>
      </c>
      <c r="H21" s="33" t="s">
        <v>29</v>
      </c>
      <c r="I21" s="34">
        <f t="shared" ref="I21" si="121">G19-1</f>
        <v>317</v>
      </c>
      <c r="J21" s="50">
        <f t="shared" ref="J21" si="122">J10*0.55</f>
        <v>385</v>
      </c>
      <c r="K21" s="54" t="s">
        <v>29</v>
      </c>
      <c r="L21" s="55">
        <f t="shared" ref="L21" si="123">J19-1</f>
        <v>419</v>
      </c>
      <c r="M21" s="32">
        <f t="shared" ref="M21" si="124">M10*0.55</f>
        <v>385</v>
      </c>
      <c r="N21" s="33" t="s">
        <v>29</v>
      </c>
      <c r="O21" s="34">
        <f t="shared" ref="O21" si="125">M19-1</f>
        <v>419</v>
      </c>
      <c r="P21" s="32">
        <f t="shared" ref="P21" si="126">P10*0.55</f>
        <v>407</v>
      </c>
      <c r="Q21" s="33" t="s">
        <v>29</v>
      </c>
      <c r="R21" s="34">
        <f t="shared" ref="R21" si="127">P19-1</f>
        <v>443</v>
      </c>
      <c r="S21" s="60">
        <f t="shared" ref="S21" si="128">S10*0.55</f>
        <v>418</v>
      </c>
      <c r="T21" s="64" t="s">
        <v>29</v>
      </c>
      <c r="U21" s="65">
        <f t="shared" ref="U21" si="129">S19-1</f>
        <v>455</v>
      </c>
      <c r="V21" s="50">
        <f t="shared" ref="V21" si="130">V10*0.55</f>
        <v>440</v>
      </c>
      <c r="W21" s="54" t="s">
        <v>29</v>
      </c>
      <c r="X21" s="55">
        <f t="shared" ref="X21" si="131">V19-1</f>
        <v>479</v>
      </c>
      <c r="Y21" s="50">
        <f t="shared" ref="Y21" si="132">Y10*0.55</f>
        <v>423.5</v>
      </c>
      <c r="Z21" s="54" t="s">
        <v>29</v>
      </c>
      <c r="AA21" s="55">
        <f t="shared" ref="AA21" si="133">Y19-1</f>
        <v>461</v>
      </c>
      <c r="AB21" s="50">
        <f t="shared" ref="AB21" si="134">AB10*0.55</f>
        <v>418</v>
      </c>
      <c r="AC21" s="54" t="s">
        <v>29</v>
      </c>
      <c r="AD21" s="55">
        <f t="shared" ref="AD21" si="135">AB19-1</f>
        <v>455</v>
      </c>
      <c r="AE21" s="69">
        <v>425</v>
      </c>
      <c r="AF21" s="70" t="s">
        <v>29</v>
      </c>
      <c r="AG21" s="74">
        <f t="shared" ref="AG21" si="136">AE19-1</f>
        <v>467</v>
      </c>
      <c r="AH21" s="75">
        <f t="shared" ref="AH21" si="137">AH10*0.55</f>
        <v>385</v>
      </c>
      <c r="AI21" s="76" t="s">
        <v>29</v>
      </c>
      <c r="AJ21" s="77">
        <f t="shared" ref="AJ21" si="138">AH19-1</f>
        <v>419</v>
      </c>
      <c r="AK21" s="69">
        <v>407.5</v>
      </c>
      <c r="AL21" s="70" t="s">
        <v>29</v>
      </c>
      <c r="AM21" s="74">
        <f t="shared" ref="AM21" si="139">AK19-1</f>
        <v>455</v>
      </c>
      <c r="AN21" s="78">
        <f t="shared" ref="AN21" si="140">AN10*0.55</f>
        <v>451</v>
      </c>
      <c r="AO21" s="86" t="s">
        <v>29</v>
      </c>
      <c r="AP21" s="87">
        <f t="shared" ref="AP21" si="141">AN19-1</f>
        <v>491</v>
      </c>
      <c r="AQ21" s="85"/>
    </row>
    <row r="22" ht="25.05" customHeight="1" spans="1:43">
      <c r="A22" s="22"/>
      <c r="B22" s="23"/>
      <c r="C22" s="28"/>
      <c r="D22" s="35"/>
      <c r="E22" s="35"/>
      <c r="F22" s="35"/>
      <c r="G22" s="35"/>
      <c r="H22" s="35"/>
      <c r="I22" s="35"/>
      <c r="J22" s="53"/>
      <c r="K22" s="53"/>
      <c r="L22" s="53"/>
      <c r="M22" s="35"/>
      <c r="N22" s="35"/>
      <c r="O22" s="35"/>
      <c r="P22" s="35"/>
      <c r="Q22" s="35"/>
      <c r="R22" s="35"/>
      <c r="S22" s="63"/>
      <c r="T22" s="63"/>
      <c r="U22" s="63"/>
      <c r="V22" s="53"/>
      <c r="W22" s="53"/>
      <c r="X22" s="53"/>
      <c r="Y22" s="53"/>
      <c r="Z22" s="53"/>
      <c r="AA22" s="53"/>
      <c r="AB22" s="53"/>
      <c r="AC22" s="53"/>
      <c r="AD22" s="53"/>
      <c r="AE22" s="63"/>
      <c r="AF22" s="63"/>
      <c r="AG22" s="63"/>
      <c r="AH22" s="35"/>
      <c r="AI22" s="35"/>
      <c r="AJ22" s="35"/>
      <c r="AK22" s="63"/>
      <c r="AL22" s="63"/>
      <c r="AM22" s="63"/>
      <c r="AN22" s="53"/>
      <c r="AO22" s="53"/>
      <c r="AP22" s="53"/>
      <c r="AQ22" s="73"/>
    </row>
    <row r="23" ht="21.9" hidden="1" customHeight="1" spans="1:43">
      <c r="A23" s="36"/>
      <c r="B23" s="37" t="s">
        <v>34</v>
      </c>
      <c r="C23" s="24">
        <f t="shared" ref="C23" si="142">SUM(D24:AP24)</f>
        <v>0</v>
      </c>
      <c r="D23" s="38">
        <f>D10*0.55-1</f>
        <v>384</v>
      </c>
      <c r="E23" s="39" t="s">
        <v>35</v>
      </c>
      <c r="F23" s="40"/>
      <c r="G23" s="38">
        <f t="shared" ref="G23" si="143">G10*0.55-1</f>
        <v>290.5</v>
      </c>
      <c r="H23" s="39" t="s">
        <v>35</v>
      </c>
      <c r="I23" s="40"/>
      <c r="J23" s="38">
        <f t="shared" ref="J23" si="144">J10*0.55-1</f>
        <v>384</v>
      </c>
      <c r="K23" s="39" t="s">
        <v>35</v>
      </c>
      <c r="L23" s="40"/>
      <c r="M23" s="38">
        <f t="shared" ref="M23" si="145">M10*0.55-1</f>
        <v>384</v>
      </c>
      <c r="N23" s="39" t="s">
        <v>35</v>
      </c>
      <c r="O23" s="40"/>
      <c r="P23" s="38">
        <f t="shared" ref="P23" si="146">P10*0.55-1</f>
        <v>406</v>
      </c>
      <c r="Q23" s="39" t="s">
        <v>35</v>
      </c>
      <c r="R23" s="40"/>
      <c r="S23" s="38">
        <f t="shared" ref="S23" si="147">S10*0.55-1</f>
        <v>417</v>
      </c>
      <c r="T23" s="39" t="s">
        <v>35</v>
      </c>
      <c r="U23" s="40"/>
      <c r="V23" s="38">
        <f t="shared" ref="V23" si="148">V10*0.55-1</f>
        <v>439</v>
      </c>
      <c r="W23" s="39" t="s">
        <v>35</v>
      </c>
      <c r="X23" s="40"/>
      <c r="Y23" s="38">
        <f t="shared" ref="Y23" si="149">Y10*0.55-1</f>
        <v>422.5</v>
      </c>
      <c r="Z23" s="39" t="s">
        <v>35</v>
      </c>
      <c r="AA23" s="40"/>
      <c r="AB23" s="38">
        <f t="shared" ref="AB23" si="150">AB10*0.55-1</f>
        <v>417</v>
      </c>
      <c r="AC23" s="39" t="s">
        <v>35</v>
      </c>
      <c r="AD23" s="40"/>
      <c r="AE23" s="71">
        <f t="shared" ref="AE23" si="151">AE10*0.55-1</f>
        <v>428</v>
      </c>
      <c r="AF23" s="72" t="s">
        <v>35</v>
      </c>
      <c r="AG23" s="72"/>
      <c r="AH23" s="71">
        <f t="shared" ref="AH23" si="152">AH10*0.55-1</f>
        <v>384</v>
      </c>
      <c r="AI23" s="72" t="s">
        <v>35</v>
      </c>
      <c r="AJ23" s="72"/>
      <c r="AK23" s="71">
        <f t="shared" ref="AK23" si="153">AK10*0.55-1</f>
        <v>417</v>
      </c>
      <c r="AL23" s="72" t="s">
        <v>35</v>
      </c>
      <c r="AM23" s="72"/>
      <c r="AN23" s="71">
        <f t="shared" ref="AN23" si="154">AN10*0.55-1</f>
        <v>450</v>
      </c>
      <c r="AO23" s="72" t="s">
        <v>35</v>
      </c>
      <c r="AP23" s="72"/>
      <c r="AQ23" s="72"/>
    </row>
    <row r="24" ht="25.05" hidden="1" customHeight="1" spans="1:43">
      <c r="A24" s="41"/>
      <c r="B24" s="23"/>
      <c r="C24" s="28"/>
      <c r="D24" s="42"/>
      <c r="E24" s="43"/>
      <c r="F24" s="44"/>
      <c r="G24" s="42"/>
      <c r="H24" s="43"/>
      <c r="I24" s="44"/>
      <c r="J24" s="42"/>
      <c r="K24" s="43"/>
      <c r="L24" s="44"/>
      <c r="M24" s="42"/>
      <c r="N24" s="43"/>
      <c r="O24" s="44"/>
      <c r="P24" s="42"/>
      <c r="Q24" s="43"/>
      <c r="R24" s="44"/>
      <c r="S24" s="42"/>
      <c r="T24" s="43"/>
      <c r="U24" s="44"/>
      <c r="V24" s="42"/>
      <c r="W24" s="43"/>
      <c r="X24" s="44"/>
      <c r="Y24" s="42"/>
      <c r="Z24" s="43"/>
      <c r="AA24" s="44"/>
      <c r="AB24" s="42"/>
      <c r="AC24" s="43"/>
      <c r="AD24" s="44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</row>
    <row r="25" ht="65.4" customHeight="1" spans="1:43">
      <c r="A25" s="45" t="s">
        <v>36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</row>
  </sheetData>
  <protectedRanges>
    <protectedRange algorithmName="SHA-512" hashValue="Rsb3j9Ll5+jws078QBzSc/brzgi13e/ixXzGR7DVIHFd0ZzE90yohys4ukTq382et+XZmfiUy4d7d7abaEoZZQ==" saltValue="vEWrHrraol0rU75nfkmElQ==" spinCount="100000" sqref="D12:AQ12 D14:AQ14 D16:AQ16 D18:AQ18 D20:AQ20 D22:AQ22 D24:AQ24 S3:Y4 C3:M4 D8:AQ8 AJ3:AP4" name="区域1"/>
  </protectedRanges>
  <mergeCells count="199">
    <mergeCell ref="A1:AQ1"/>
    <mergeCell ref="A2:AQ2"/>
    <mergeCell ref="S3:Y3"/>
    <mergeCell ref="AJ3:AP3"/>
    <mergeCell ref="S4:Y4"/>
    <mergeCell ref="AJ4:AP4"/>
    <mergeCell ref="A5:AP5"/>
    <mergeCell ref="A6:AQ6"/>
    <mergeCell ref="A7:B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7:AP7"/>
    <mergeCell ref="A8:B8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9:B9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K9:AM9"/>
    <mergeCell ref="AN9:AP9"/>
    <mergeCell ref="A10:C10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E11:F11"/>
    <mergeCell ref="H11:I11"/>
    <mergeCell ref="K11:L11"/>
    <mergeCell ref="N11:O11"/>
    <mergeCell ref="Q11:R11"/>
    <mergeCell ref="T11:U11"/>
    <mergeCell ref="W11:X11"/>
    <mergeCell ref="Z11:AA11"/>
    <mergeCell ref="AC11:AD11"/>
    <mergeCell ref="AF11:AG11"/>
    <mergeCell ref="AI11:AJ11"/>
    <mergeCell ref="AL11:AM11"/>
    <mergeCell ref="AO11:AP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  <mergeCell ref="AH14:AJ14"/>
    <mergeCell ref="AK14:AM14"/>
    <mergeCell ref="AN14:AP14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N16:AP16"/>
    <mergeCell ref="D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AE18:AG18"/>
    <mergeCell ref="AH18:AJ18"/>
    <mergeCell ref="AK18:AM18"/>
    <mergeCell ref="AN18:AP18"/>
    <mergeCell ref="D20:F20"/>
    <mergeCell ref="G20:I20"/>
    <mergeCell ref="J20:L20"/>
    <mergeCell ref="M20:O20"/>
    <mergeCell ref="P20:R20"/>
    <mergeCell ref="S20:U20"/>
    <mergeCell ref="V20:X20"/>
    <mergeCell ref="Y20:AA20"/>
    <mergeCell ref="AB20:AD20"/>
    <mergeCell ref="AE20:AG20"/>
    <mergeCell ref="AH20:AJ20"/>
    <mergeCell ref="AK20:AM20"/>
    <mergeCell ref="AN20:AP20"/>
    <mergeCell ref="D22:F22"/>
    <mergeCell ref="G22:I22"/>
    <mergeCell ref="J22:L22"/>
    <mergeCell ref="M22:O22"/>
    <mergeCell ref="P22:R22"/>
    <mergeCell ref="S22:U22"/>
    <mergeCell ref="V22:X22"/>
    <mergeCell ref="Y22:AA22"/>
    <mergeCell ref="AB22:AD22"/>
    <mergeCell ref="AE22:AG22"/>
    <mergeCell ref="AH22:AJ22"/>
    <mergeCell ref="AK22:AM22"/>
    <mergeCell ref="AN22:AP22"/>
    <mergeCell ref="E23:F23"/>
    <mergeCell ref="H23:I23"/>
    <mergeCell ref="K23:L23"/>
    <mergeCell ref="N23:O23"/>
    <mergeCell ref="Q23:R23"/>
    <mergeCell ref="T23:U23"/>
    <mergeCell ref="W23:X23"/>
    <mergeCell ref="Z23:AA23"/>
    <mergeCell ref="AC23:AD23"/>
    <mergeCell ref="AF23:AG23"/>
    <mergeCell ref="AI23:AJ23"/>
    <mergeCell ref="AL23:AM23"/>
    <mergeCell ref="AO23:AP23"/>
    <mergeCell ref="D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AE24:AG24"/>
    <mergeCell ref="AH24:AJ24"/>
    <mergeCell ref="AK24:AM24"/>
    <mergeCell ref="AN24:AP24"/>
    <mergeCell ref="A25:AQ25"/>
    <mergeCell ref="A11:A22"/>
    <mergeCell ref="B11:B12"/>
    <mergeCell ref="B13:B14"/>
    <mergeCell ref="B15:B16"/>
    <mergeCell ref="B17:B18"/>
    <mergeCell ref="B19:B20"/>
    <mergeCell ref="B21:B22"/>
    <mergeCell ref="B23:B24"/>
    <mergeCell ref="C11:C12"/>
    <mergeCell ref="C13:C14"/>
    <mergeCell ref="C15:C16"/>
    <mergeCell ref="C17:C18"/>
    <mergeCell ref="C19:C20"/>
    <mergeCell ref="C21:C22"/>
    <mergeCell ref="C23:C24"/>
    <mergeCell ref="A3:B4"/>
    <mergeCell ref="C3:M4"/>
  </mergeCells>
  <conditionalFormatting sqref="C11:C22">
    <cfRule type="cellIs" dxfId="0" priority="5" operator="equal">
      <formula>0</formula>
    </cfRule>
  </conditionalFormatting>
  <conditionalFormatting sqref="C8:F9 J8:L9 S8:AG9 AK8:AQ9">
    <cfRule type="cellIs" dxfId="0" priority="6" operator="equal">
      <formula>0</formula>
    </cfRule>
  </conditionalFormatting>
  <conditionalFormatting sqref="G8:I9">
    <cfRule type="cellIs" dxfId="0" priority="4" operator="equal">
      <formula>0</formula>
    </cfRule>
  </conditionalFormatting>
  <conditionalFormatting sqref="M8:O9">
    <cfRule type="cellIs" dxfId="0" priority="3" operator="equal">
      <formula>0</formula>
    </cfRule>
  </conditionalFormatting>
  <conditionalFormatting sqref="P8:R9">
    <cfRule type="cellIs" dxfId="0" priority="2" operator="equal">
      <formula>0</formula>
    </cfRule>
  </conditionalFormatting>
  <conditionalFormatting sqref="AH8:AJ9">
    <cfRule type="cellIs" dxfId="0" priority="1" operator="equal">
      <formula>0</formula>
    </cfRule>
  </conditionalFormatting>
  <pageMargins left="0.196850393700787" right="0.196850393700787" top="0.39" bottom="0.196850393700787" header="0.69" footer="0.511811023622047"/>
  <pageSetup paperSize="9" scale="7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闲老</dc:creator>
  <cp:lastModifiedBy>小马甲TT</cp:lastModifiedBy>
  <dcterms:created xsi:type="dcterms:W3CDTF">2008-09-11T22:08:00Z</dcterms:created>
  <cp:lastPrinted>2020-10-21T01:11:00Z</cp:lastPrinted>
  <dcterms:modified xsi:type="dcterms:W3CDTF">2021-09-24T06:49:50Z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1A945499CE68411E9F2C4C4D016BFC92</vt:lpwstr>
  </property>
</Properties>
</file>